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activeTab="0"/>
  </bookViews>
  <sheets>
    <sheet name="Rozpočet projektu" sheetId="1" r:id="rId1"/>
    <sheet name="Zdroje financovania" sheetId="2" r:id="rId2"/>
    <sheet name="Komentár k rozpočtu" sheetId="3" r:id="rId3"/>
  </sheets>
  <definedNames/>
  <calcPr fullCalcOnLoad="1"/>
</workbook>
</file>

<file path=xl/sharedStrings.xml><?xml version="1.0" encoding="utf-8"?>
<sst xmlns="http://schemas.openxmlformats.org/spreadsheetml/2006/main" count="227" uniqueCount="159">
  <si>
    <t>Rozpočet projektu</t>
  </si>
  <si>
    <t>Typ výdavku</t>
  </si>
  <si>
    <t>2.3.iné</t>
  </si>
  <si>
    <t>1.Spolu</t>
  </si>
  <si>
    <t>2.Spolu</t>
  </si>
  <si>
    <t>4. Spolu</t>
  </si>
  <si>
    <t>5. Spolu</t>
  </si>
  <si>
    <t>6. Spolu</t>
  </si>
  <si>
    <t>Počet jednotiek</t>
  </si>
  <si>
    <t>Jednotková cena</t>
  </si>
  <si>
    <t>Náklady spolu</t>
  </si>
  <si>
    <t>1</t>
  </si>
  <si>
    <t>2</t>
  </si>
  <si>
    <t>3=1*2</t>
  </si>
  <si>
    <t>Finančný príspevok z národných zdrojov verejných (štátny rozpočet)</t>
  </si>
  <si>
    <t>Finančný príspevok z ESF</t>
  </si>
  <si>
    <t>Finančný príspevok z národných zdrojov verejných (regionálna, miestna samospráva)</t>
  </si>
  <si>
    <t>Finančný príspevok z iných finančných nástrojov</t>
  </si>
  <si>
    <t>Finančný príspevok z iných európskych inštitúcií</t>
  </si>
  <si>
    <t>1.</t>
  </si>
  <si>
    <t>2.</t>
  </si>
  <si>
    <t>3.</t>
  </si>
  <si>
    <t>4.</t>
  </si>
  <si>
    <t>5.</t>
  </si>
  <si>
    <t>6.</t>
  </si>
  <si>
    <t xml:space="preserve">7. </t>
  </si>
  <si>
    <t>Spolu finančné príspevky (7. = 1.+ až 6.)</t>
  </si>
  <si>
    <t xml:space="preserve">Čiastka </t>
  </si>
  <si>
    <t>v EUR</t>
  </si>
  <si>
    <t>%</t>
  </si>
  <si>
    <t>z celku</t>
  </si>
  <si>
    <t>Č.</t>
  </si>
  <si>
    <t>potrebné uviesť prepočítací kurz z EUR na Sk</t>
  </si>
  <si>
    <t>Sk</t>
  </si>
  <si>
    <t>Očakávané zdroje financovania projektu</t>
  </si>
  <si>
    <t>Zdroj financovania</t>
  </si>
  <si>
    <t>1.Personálne náklady</t>
  </si>
  <si>
    <t>1.1.mzdy</t>
  </si>
  <si>
    <t>1.1.1. odborný personál</t>
  </si>
  <si>
    <t>1.1.2. administratívny/ obslužný personál</t>
  </si>
  <si>
    <t>1.2. diéty, ubytovanie, stravné</t>
  </si>
  <si>
    <t>2. Zariadenie / Vybavenie*</t>
  </si>
  <si>
    <t>* náklady na nákup alebo prenájom, príp. leasing</t>
  </si>
  <si>
    <t>2.1.zariadenie a nábytok</t>
  </si>
  <si>
    <t>2.2.počítačové vybavenie</t>
  </si>
  <si>
    <t>2.3.dopravné prostriedky**</t>
  </si>
  <si>
    <t>** iba prenájom</t>
  </si>
  <si>
    <t>3.Náklady projektu</t>
  </si>
  <si>
    <t>mesiac</t>
  </si>
  <si>
    <t>3.2. spotrebný tovar a prevádzkový materiál</t>
  </si>
  <si>
    <t>3. Spolu</t>
  </si>
  <si>
    <t>4.1. hnuteľného</t>
  </si>
  <si>
    <t>4.2. nehnuteľného</t>
  </si>
  <si>
    <t>4. Odpisy vlastného majetku</t>
  </si>
  <si>
    <t>5.1.cestovné</t>
  </si>
  <si>
    <t>5.2.stravné</t>
  </si>
  <si>
    <t xml:space="preserve">5.3.ubytovanie </t>
  </si>
  <si>
    <t>6. Ostatné náklady</t>
  </si>
  <si>
    <t>6.1.školiaci materiál</t>
  </si>
  <si>
    <t>6.2.publikácie</t>
  </si>
  <si>
    <t>6.3.preklady/tlmočenia</t>
  </si>
  <si>
    <t>6.4.publicita projektu</t>
  </si>
  <si>
    <t>6.5.monitorovanie a hodnotenie projektu</t>
  </si>
  <si>
    <t>6.6. finančné, bankové a právne poplatky</t>
  </si>
  <si>
    <t>7. Celkové oprávnené náklady projektu (1. - 6.)</t>
  </si>
  <si>
    <t>5.5. štipendiá</t>
  </si>
  <si>
    <t>Jednotka****</t>
  </si>
  <si>
    <t>**** základnou jednotkou je odpracovaný deň príp. hodina, mesiac sa používa iba v prípade plného pracovného úväzku</t>
  </si>
  <si>
    <t>3.3.poštovné a telekomunikačné poplatky, poplatky za spojovacie siete</t>
  </si>
  <si>
    <t>3.5.prevádzka vozidla</t>
  </si>
  <si>
    <t>3.4. voda, plyn, elektrická energia, poistenie, údržba, upratovanie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</si>
  <si>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/deň</t>
    </r>
  </si>
  <si>
    <t>5.6. Iné</t>
  </si>
  <si>
    <t>Názov projektu:</t>
  </si>
  <si>
    <t>Komentár k rozpočtu</t>
  </si>
  <si>
    <t>Podrobný popis</t>
  </si>
  <si>
    <t>Finančný príspevok konečného prijímateľa/príjemcu pomoci (vlastné zdroje spolufinancovania projektu)</t>
  </si>
  <si>
    <t xml:space="preserve">***** pri verejných organizáciách musí rozpočet obsahovať aj kód podľa podpoložiek klasifikácie výdavkov rozpočtovej klasifikácie platnej pre daný rok </t>
  </si>
  <si>
    <t xml:space="preserve">Každá položka, resp. podpoložka rozpočtu musí byť podrobne popísaná, a to hlavne z hľadiska spôsobu jej výpočtu! </t>
  </si>
  <si>
    <t>Príloha - Rozpočet projektu 1/3</t>
  </si>
  <si>
    <t xml:space="preserve">Príloha - Rozpočet projektu 2/3 </t>
  </si>
  <si>
    <t>Príloha - Rozpočet projektu 3/3</t>
  </si>
  <si>
    <t>Kód  podľa  ekonomickej klasifikácie*****</t>
  </si>
  <si>
    <t>Kód podľa  funkčnej klasifikácie*****</t>
  </si>
  <si>
    <t>5.Podpora frekventantov (cieľových skupín)</t>
  </si>
  <si>
    <t>5.4.náklady na osoby závislé na frekventantovi (tz. sprievodné opatrenia)</t>
  </si>
  <si>
    <t>* uviesť priemerný mesačný kurz NBS za mesiac predchádzajúci mesiacu podania žiadosti o nenávratný finančný príspevok</t>
  </si>
  <si>
    <t>v Sk******</t>
  </si>
  <si>
    <t>****** náklady spolu musia byť uvedené v Sk, pričom jednotlivé položky, resp. podpoložky musia byť zaokrúhlené na celé SK podľa matematických pravidiel</t>
  </si>
  <si>
    <t>v Sk*</t>
  </si>
  <si>
    <t>1.1.3. riadiaci personál</t>
  </si>
  <si>
    <t>3.1.1. nájom administratívnych priestorov</t>
  </si>
  <si>
    <t>3.1. nájom priestorov/budov</t>
  </si>
  <si>
    <t>3.1.2. nájom priestorov na aktivity projektu</t>
  </si>
  <si>
    <t>EUR</t>
  </si>
  <si>
    <t>VYPLŇTE LEN ČERVENO ORÁMOVANÉ BUNKY AKTUÁLNYMI HODNOTAMI</t>
  </si>
  <si>
    <t>administratívny personál a riadenie projektu &lt; 20%</t>
  </si>
  <si>
    <t>1.1.2+1.1.3</t>
  </si>
  <si>
    <t>1.1.3</t>
  </si>
  <si>
    <t>riadenie projektu &lt; 7%</t>
  </si>
  <si>
    <t>osobomesiac</t>
  </si>
  <si>
    <t>kus</t>
  </si>
  <si>
    <t>publicita &lt; 7%</t>
  </si>
  <si>
    <t>6.5 monitorovanie a hodnotenie &lt; 5%</t>
  </si>
  <si>
    <t>zariadenie vybavenie &lt; 20%</t>
  </si>
  <si>
    <t>3.1.2 až 3.4. + 4 + 6.6</t>
  </si>
  <si>
    <t>nepriame náklady &lt; 10%</t>
  </si>
  <si>
    <t>cesta</t>
  </si>
  <si>
    <t>Národná banka Slovenska za mesiac 04/2005*</t>
  </si>
  <si>
    <t>1404</t>
  </si>
  <si>
    <t>611</t>
  </si>
  <si>
    <t>611002</t>
  </si>
  <si>
    <t>632001</t>
  </si>
  <si>
    <t>0943</t>
  </si>
  <si>
    <t>633009</t>
  </si>
  <si>
    <t>637001</t>
  </si>
  <si>
    <t>633006</t>
  </si>
  <si>
    <t>člen-odmena</t>
  </si>
  <si>
    <t>školiteľ-rok</t>
  </si>
  <si>
    <t>611001</t>
  </si>
  <si>
    <t>deň</t>
  </si>
  <si>
    <t>637007</t>
  </si>
  <si>
    <t>doktorand-mesiac</t>
  </si>
  <si>
    <t>pracovník-mesiac</t>
  </si>
  <si>
    <t>kniha,časopis</t>
  </si>
  <si>
    <t>20 doktorandov a mladých vedeckých pracovníkov po 25 000 SK</t>
  </si>
  <si>
    <t>čiastočná úhrada stravného, pretože celková plánovaná dlžka pobytov je +ľ mesiacov. Zvyšok bude hradený z iných zdrojov a zo zdrojov prijímajúcich inštitúcií</t>
  </si>
  <si>
    <t>ubytovanie na 12 mesiacov pobytu</t>
  </si>
  <si>
    <t>nákup vedeckej literatúry, zahraničné publikácie, je na posúdení komisie či sa za časť prostriedkov nakúpia predplatné časopisov</t>
  </si>
  <si>
    <t>prezentácia projektu na konferenciach a publikácia jeho výsledkov.</t>
  </si>
  <si>
    <t>Modernizácia vzdelávania a skvalitnenie vedeckej práce fyzikov na FMFI UK</t>
  </si>
  <si>
    <t>1.1.1.1.členovia komisie</t>
  </si>
  <si>
    <t>1.1.1.2.školitelia</t>
  </si>
  <si>
    <t>1.1.2.1.administratíva, správa peňazí</t>
  </si>
  <si>
    <t>1.1.2.2.manažment</t>
  </si>
  <si>
    <t>2.2.1.Programy</t>
  </si>
  <si>
    <t xml:space="preserve">2.2.2.PC zostava </t>
  </si>
  <si>
    <t>2006</t>
  </si>
  <si>
    <t>2007</t>
  </si>
  <si>
    <t>6</t>
  </si>
  <si>
    <t>7</t>
  </si>
  <si>
    <t>5.5.1.konkurzné doktorandom</t>
  </si>
  <si>
    <t>5.5.2.prídavok mladým vedeckým pracovníkom</t>
  </si>
  <si>
    <t>5.5.3.prídavok školiteľom</t>
  </si>
  <si>
    <t>6.4.1.prezentácie na konferenciach</t>
  </si>
  <si>
    <t>6.4.2.články</t>
  </si>
  <si>
    <t>JPD 3 2005/1-034</t>
  </si>
  <si>
    <t>veduci-mesiac</t>
  </si>
  <si>
    <t>1.1.1.1.jednorázová odmena pre členov komisie, 5 členov, cca 25000
1.1.1.2.odmena pre 10 školiteľov, odmena ročne tj. 2 roky, tj. 20 školitel-rokov
1.1.1.3. 10 vedúcich programov vzdelávania a spolupráce s praxou, každý na 23 mesiacov tj. 230 mesiacov, jc.1000Sk</t>
  </si>
  <si>
    <t>1.1.2.1.administratíva/správa financii, 23 mesiacov, po 2 200Sk
1.1.2.2. manažér projektu, 23 mesiacov, po 2 800Sk</t>
  </si>
  <si>
    <t>1.1.3.1.koordinátor, 23 mesiacov, 7000Sk
1.1.3.2.manažér projektu, 23 mesiacov, 3000Sk</t>
  </si>
  <si>
    <t>1.1.3.1. koordinátor</t>
  </si>
  <si>
    <t>1.1.3.2.manažér projektu</t>
  </si>
  <si>
    <t>2.2.1. 20ks software, jc. 40 000Sk - legalizácia softvéru, špeciálny matematický 3D program, ...
2.2.2.10ks počítačové súpravy, po 30 000Sk</t>
  </si>
  <si>
    <t>23 mesiacov po 16 950 SK</t>
  </si>
  <si>
    <t>5.5.1. 20 doktorandov na 20 mesiacov, v závislosti od dátumu realizácie konkurzu, mesačne 4320Sk
5.5.2. 4 vedeckí pracovníci na 20 mesiacov, mesačne 18 000Sk
5.5.3  10 školitelia na 20 mesiacov, mesačne 4 500Sk</t>
  </si>
  <si>
    <t>1.1.1.3.vedúci programov vzdelávania</t>
  </si>
  <si>
    <t>prezentácia</t>
  </si>
  <si>
    <t>článok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</si>
</sst>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\ _S_k"/>
    <numFmt numFmtId="176" formatCode="#,##0.00\ &quot;Sk&quot;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9"/>
        <bgColor indexed="22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>
        <color indexed="10"/>
      </bottom>
    </border>
    <border>
      <left style="medium"/>
      <right style="thin">
        <color indexed="10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medium"/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Border="1" applyAlignment="1">
      <alignment vertical="center" wrapText="1" shrinkToFit="1"/>
    </xf>
    <xf numFmtId="0" fontId="0" fillId="0" borderId="3" xfId="0" applyBorder="1" applyAlignment="1">
      <alignment/>
    </xf>
    <xf numFmtId="49" fontId="0" fillId="0" borderId="2" xfId="0" applyNumberFormat="1" applyFont="1" applyBorder="1" applyAlignment="1">
      <alignment vertical="center" wrapText="1" shrinkToFit="1"/>
    </xf>
    <xf numFmtId="49" fontId="1" fillId="0" borderId="4" xfId="0" applyNumberFormat="1" applyFont="1" applyBorder="1" applyAlignment="1">
      <alignment vertical="center" wrapText="1" shrinkToFi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5" fillId="0" borderId="7" xfId="0" applyNumberFormat="1" applyFont="1" applyBorder="1" applyAlignment="1">
      <alignment horizontal="center" vertical="center" wrapText="1" shrinkToFit="1"/>
    </xf>
    <xf numFmtId="49" fontId="5" fillId="0" borderId="8" xfId="0" applyNumberFormat="1" applyFont="1" applyBorder="1" applyAlignment="1">
      <alignment horizontal="center" vertical="center" wrapText="1" shrinkToFit="1"/>
    </xf>
    <xf numFmtId="49" fontId="5" fillId="0" borderId="9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vertical="center" wrapText="1" shrinkToFit="1"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 horizontal="right" vertical="center" wrapText="1" shrinkToFi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0" fillId="0" borderId="10" xfId="0" applyNumberFormat="1" applyFont="1" applyBorder="1" applyAlignment="1">
      <alignment vertical="center" wrapText="1" shrinkToFit="1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49" fontId="3" fillId="0" borderId="7" xfId="0" applyNumberFormat="1" applyFont="1" applyBorder="1" applyAlignment="1">
      <alignment vertical="center" wrapText="1" shrinkToFit="1"/>
    </xf>
    <xf numFmtId="0" fontId="3" fillId="0" borderId="8" xfId="0" applyFont="1" applyBorder="1" applyAlignment="1">
      <alignment/>
    </xf>
    <xf numFmtId="49" fontId="0" fillId="0" borderId="1" xfId="0" applyNumberFormat="1" applyBorder="1" applyAlignment="1">
      <alignment vertical="center" wrapText="1" shrinkToFi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vertical="center" wrapText="1" shrinkToFit="1"/>
    </xf>
    <xf numFmtId="0" fontId="4" fillId="0" borderId="20" xfId="0" applyFont="1" applyBorder="1" applyAlignment="1">
      <alignment/>
    </xf>
    <xf numFmtId="49" fontId="4" fillId="0" borderId="21" xfId="0" applyNumberFormat="1" applyFont="1" applyBorder="1" applyAlignment="1">
      <alignment vertical="center" wrapText="1" shrinkToFi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 wrapText="1" shrinkToFit="1"/>
    </xf>
    <xf numFmtId="10" fontId="0" fillId="0" borderId="6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0" xfId="0" applyNumberFormat="1" applyAlignment="1">
      <alignment/>
    </xf>
    <xf numFmtId="10" fontId="4" fillId="0" borderId="23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Alignment="1">
      <alignment/>
    </xf>
    <xf numFmtId="4" fontId="4" fillId="0" borderId="21" xfId="0" applyNumberFormat="1" applyFont="1" applyBorder="1" applyAlignment="1">
      <alignment/>
    </xf>
    <xf numFmtId="49" fontId="0" fillId="0" borderId="24" xfId="0" applyNumberFormat="1" applyBorder="1" applyAlignment="1">
      <alignment vertical="center" wrapText="1" shrinkToFi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4" xfId="0" applyNumberFormat="1" applyFont="1" applyBorder="1" applyAlignment="1">
      <alignment vertical="center" wrapText="1" shrinkToFi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4" fillId="0" borderId="27" xfId="0" applyNumberFormat="1" applyFont="1" applyBorder="1" applyAlignment="1">
      <alignment horizontal="right" vertical="center" wrapText="1" shrinkToFit="1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9" fontId="0" fillId="0" borderId="27" xfId="0" applyNumberFormat="1" applyBorder="1" applyAlignment="1">
      <alignment vertical="center" wrapText="1" shrinkToFi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4" fillId="0" borderId="30" xfId="0" applyNumberFormat="1" applyFont="1" applyBorder="1" applyAlignment="1">
      <alignment vertical="center" wrapText="1" shrinkToFit="1"/>
    </xf>
    <xf numFmtId="49" fontId="4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49" fontId="4" fillId="0" borderId="31" xfId="0" applyNumberFormat="1" applyFont="1" applyBorder="1" applyAlignment="1">
      <alignment vertical="center" wrapText="1" shrinkToFit="1"/>
    </xf>
    <xf numFmtId="0" fontId="0" fillId="0" borderId="1" xfId="0" applyBorder="1" applyAlignment="1">
      <alignment wrapText="1"/>
    </xf>
    <xf numFmtId="49" fontId="5" fillId="0" borderId="32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49" fontId="4" fillId="0" borderId="33" xfId="0" applyNumberFormat="1" applyFont="1" applyBorder="1" applyAlignment="1">
      <alignment horizontal="center" vertical="center" wrapText="1" shrinkToFit="1"/>
    </xf>
    <xf numFmtId="49" fontId="4" fillId="0" borderId="34" xfId="0" applyNumberFormat="1" applyFont="1" applyBorder="1" applyAlignment="1">
      <alignment horizontal="center" vertical="center" wrapText="1" shrinkToFit="1"/>
    </xf>
    <xf numFmtId="49" fontId="4" fillId="0" borderId="35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36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9" xfId="0" applyNumberFormat="1" applyBorder="1" applyAlignment="1">
      <alignment/>
    </xf>
    <xf numFmtId="0" fontId="1" fillId="0" borderId="25" xfId="0" applyFont="1" applyBorder="1" applyAlignment="1">
      <alignment/>
    </xf>
    <xf numFmtId="0" fontId="0" fillId="0" borderId="16" xfId="0" applyBorder="1" applyAlignment="1">
      <alignment horizontal="center"/>
    </xf>
    <xf numFmtId="49" fontId="0" fillId="0" borderId="40" xfId="0" applyNumberFormat="1" applyBorder="1" applyAlignment="1">
      <alignment vertical="center" wrapText="1" shrinkToFit="1"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1" fillId="0" borderId="42" xfId="0" applyFont="1" applyBorder="1" applyAlignment="1">
      <alignment horizontal="center"/>
    </xf>
    <xf numFmtId="10" fontId="0" fillId="0" borderId="43" xfId="0" applyNumberFormat="1" applyBorder="1" applyAlignment="1">
      <alignment/>
    </xf>
    <xf numFmtId="10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10" fontId="0" fillId="0" borderId="46" xfId="0" applyNumberFormat="1" applyBorder="1" applyAlignment="1">
      <alignment/>
    </xf>
    <xf numFmtId="49" fontId="10" fillId="0" borderId="0" xfId="0" applyNumberFormat="1" applyFont="1" applyBorder="1" applyAlignment="1">
      <alignment vertical="center" wrapText="1" shrinkToFit="1"/>
    </xf>
    <xf numFmtId="176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>
      <alignment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0" fillId="2" borderId="47" xfId="0" applyNumberFormat="1" applyFill="1" applyBorder="1" applyAlignment="1">
      <alignment/>
    </xf>
    <xf numFmtId="176" fontId="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0" fontId="4" fillId="0" borderId="0" xfId="0" applyNumberFormat="1" applyFont="1" applyAlignment="1">
      <alignment vertical="center"/>
    </xf>
    <xf numFmtId="10" fontId="5" fillId="0" borderId="0" xfId="0" applyNumberFormat="1" applyFont="1" applyAlignment="1">
      <alignment horizontal="center" vertical="center"/>
    </xf>
    <xf numFmtId="10" fontId="0" fillId="2" borderId="48" xfId="0" applyNumberFormat="1" applyFill="1" applyBorder="1" applyAlignment="1">
      <alignment/>
    </xf>
    <xf numFmtId="10" fontId="4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76" fontId="0" fillId="3" borderId="47" xfId="0" applyNumberFormat="1" applyFill="1" applyBorder="1" applyAlignment="1">
      <alignment/>
    </xf>
    <xf numFmtId="10" fontId="0" fillId="3" borderId="48" xfId="0" applyNumberFormat="1" applyFill="1" applyBorder="1" applyAlignment="1">
      <alignment/>
    </xf>
    <xf numFmtId="176" fontId="0" fillId="4" borderId="47" xfId="0" applyNumberFormat="1" applyFill="1" applyBorder="1" applyAlignment="1">
      <alignment/>
    </xf>
    <xf numFmtId="10" fontId="0" fillId="4" borderId="48" xfId="0" applyNumberFormat="1" applyFill="1" applyBorder="1" applyAlignment="1">
      <alignment/>
    </xf>
    <xf numFmtId="176" fontId="0" fillId="5" borderId="49" xfId="0" applyNumberFormat="1" applyFill="1" applyBorder="1" applyAlignment="1">
      <alignment horizontal="center"/>
    </xf>
    <xf numFmtId="10" fontId="0" fillId="5" borderId="50" xfId="0" applyNumberFormat="1" applyFill="1" applyBorder="1" applyAlignment="1">
      <alignment/>
    </xf>
    <xf numFmtId="176" fontId="0" fillId="6" borderId="50" xfId="0" applyNumberFormat="1" applyFill="1" applyBorder="1" applyAlignment="1">
      <alignment horizontal="center" wrapText="1"/>
    </xf>
    <xf numFmtId="10" fontId="0" fillId="6" borderId="49" xfId="0" applyNumberFormat="1" applyFill="1" applyBorder="1" applyAlignment="1">
      <alignment/>
    </xf>
    <xf numFmtId="176" fontId="0" fillId="7" borderId="47" xfId="0" applyNumberFormat="1" applyFill="1" applyBorder="1" applyAlignment="1">
      <alignment/>
    </xf>
    <xf numFmtId="10" fontId="0" fillId="7" borderId="48" xfId="0" applyNumberFormat="1" applyFill="1" applyBorder="1" applyAlignment="1">
      <alignment/>
    </xf>
    <xf numFmtId="3" fontId="3" fillId="0" borderId="9" xfId="0" applyNumberFormat="1" applyFont="1" applyBorder="1" applyAlignment="1">
      <alignment/>
    </xf>
    <xf numFmtId="176" fontId="0" fillId="0" borderId="0" xfId="0" applyNumberFormat="1" applyFill="1" applyBorder="1" applyAlignment="1">
      <alignment/>
    </xf>
    <xf numFmtId="49" fontId="0" fillId="3" borderId="51" xfId="0" applyNumberFormat="1" applyFill="1" applyBorder="1" applyAlignment="1">
      <alignment horizontal="center"/>
    </xf>
    <xf numFmtId="49" fontId="0" fillId="3" borderId="52" xfId="0" applyNumberFormat="1" applyFill="1" applyBorder="1" applyAlignment="1">
      <alignment horizontal="center"/>
    </xf>
    <xf numFmtId="10" fontId="0" fillId="5" borderId="53" xfId="0" applyNumberFormat="1" applyFill="1" applyBorder="1" applyAlignment="1">
      <alignment/>
    </xf>
    <xf numFmtId="0" fontId="0" fillId="0" borderId="0" xfId="0" applyAlignment="1">
      <alignment horizontal="center"/>
    </xf>
    <xf numFmtId="49" fontId="1" fillId="0" borderId="54" xfId="0" applyNumberFormat="1" applyFont="1" applyBorder="1" applyAlignment="1">
      <alignment horizontal="center" vertical="center" wrapText="1" shrinkToFit="1"/>
    </xf>
    <xf numFmtId="49" fontId="0" fillId="0" borderId="55" xfId="0" applyNumberFormat="1" applyBorder="1" applyAlignment="1">
      <alignment horizontal="center" vertical="center" wrapText="1" shrinkToFit="1"/>
    </xf>
    <xf numFmtId="49" fontId="0" fillId="0" borderId="56" xfId="0" applyNumberFormat="1" applyBorder="1" applyAlignment="1">
      <alignment horizontal="center" vertical="center" wrapText="1" shrinkToFit="1"/>
    </xf>
    <xf numFmtId="49" fontId="4" fillId="0" borderId="57" xfId="0" applyNumberFormat="1" applyFont="1" applyBorder="1" applyAlignment="1">
      <alignment horizontal="center" vertical="center" wrapText="1" shrinkToFit="1"/>
    </xf>
    <xf numFmtId="49" fontId="0" fillId="0" borderId="58" xfId="0" applyNumberFormat="1" applyBorder="1" applyAlignment="1">
      <alignment horizontal="center" vertical="center" wrapText="1" shrinkToFit="1"/>
    </xf>
    <xf numFmtId="49" fontId="0" fillId="0" borderId="54" xfId="0" applyNumberFormat="1" applyFont="1" applyBorder="1" applyAlignment="1">
      <alignment horizontal="center" vertical="center" wrapText="1" shrinkToFit="1"/>
    </xf>
    <xf numFmtId="49" fontId="0" fillId="0" borderId="55" xfId="0" applyNumberFormat="1" applyFont="1" applyBorder="1" applyAlignment="1">
      <alignment horizontal="center" vertical="center" wrapText="1" shrinkToFit="1"/>
    </xf>
    <xf numFmtId="49" fontId="0" fillId="0" borderId="58" xfId="0" applyNumberFormat="1" applyFont="1" applyBorder="1" applyAlignment="1">
      <alignment horizontal="center" vertical="center" wrapText="1" shrinkToFit="1"/>
    </xf>
    <xf numFmtId="49" fontId="4" fillId="0" borderId="59" xfId="0" applyNumberFormat="1" applyFont="1" applyBorder="1" applyAlignment="1">
      <alignment horizontal="center" vertical="center" wrapText="1" shrinkToFit="1"/>
    </xf>
    <xf numFmtId="49" fontId="0" fillId="0" borderId="59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3" fillId="0" borderId="32" xfId="0" applyNumberFormat="1" applyFont="1" applyBorder="1" applyAlignment="1">
      <alignment horizontal="center" vertical="center" wrapText="1" shrinkToFit="1"/>
    </xf>
    <xf numFmtId="49" fontId="0" fillId="0" borderId="24" xfId="0" applyNumberFormat="1" applyFont="1" applyBorder="1" applyAlignment="1">
      <alignment vertical="center" wrapText="1" shrinkToFit="1"/>
    </xf>
    <xf numFmtId="49" fontId="0" fillId="0" borderId="56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0" fillId="0" borderId="2" xfId="0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right" vertical="center" wrapText="1" shrinkToFit="1"/>
    </xf>
    <xf numFmtId="49" fontId="4" fillId="0" borderId="57" xfId="0" applyNumberFormat="1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1" fillId="0" borderId="4" xfId="0" applyNumberFormat="1" applyFont="1" applyBorder="1" applyAlignment="1">
      <alignment vertical="center" wrapText="1" shrinkToFit="1"/>
    </xf>
    <xf numFmtId="49" fontId="1" fillId="0" borderId="54" xfId="0" applyNumberFormat="1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0" fillId="0" borderId="2" xfId="0" applyNumberFormat="1" applyFont="1" applyBorder="1" applyAlignment="1">
      <alignment vertical="center" wrapText="1" shrinkToFit="1"/>
    </xf>
    <xf numFmtId="49" fontId="0" fillId="0" borderId="55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 indent="1" shrinkToFit="1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0" fillId="4" borderId="5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2" xfId="0" applyBorder="1" applyAlignment="1">
      <alignment horizontal="center"/>
    </xf>
    <xf numFmtId="49" fontId="0" fillId="4" borderId="51" xfId="0" applyNumberForma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8" fillId="7" borderId="60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2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0" xfId="0" applyFont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176" fontId="0" fillId="2" borderId="51" xfId="0" applyNumberForma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8" fillId="4" borderId="60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49" fontId="0" fillId="7" borderId="51" xfId="0" applyNumberFormat="1" applyFill="1" applyBorder="1" applyAlignment="1">
      <alignment horizontal="center"/>
    </xf>
    <xf numFmtId="49" fontId="0" fillId="7" borderId="5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 vertical="center" wrapText="1" shrinkToFit="1"/>
    </xf>
    <xf numFmtId="49" fontId="0" fillId="3" borderId="51" xfId="0" applyNumberFormat="1" applyFill="1" applyBorder="1" applyAlignment="1">
      <alignment horizontal="center"/>
    </xf>
    <xf numFmtId="49" fontId="0" fillId="3" borderId="52" xfId="0" applyNumberFormat="1" applyFill="1" applyBorder="1" applyAlignment="1">
      <alignment horizontal="center"/>
    </xf>
    <xf numFmtId="0" fontId="8" fillId="7" borderId="6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80" zoomScaleNormal="80" workbookViewId="0" topLeftCell="A40">
      <selection activeCell="F50" sqref="F50"/>
    </sheetView>
  </sheetViews>
  <sheetFormatPr defaultColWidth="9.140625" defaultRowHeight="12.75"/>
  <cols>
    <col min="1" max="1" width="36.00390625" style="0" customWidth="1"/>
    <col min="2" max="2" width="20.7109375" style="132" customWidth="1"/>
    <col min="3" max="3" width="18.57421875" style="132" customWidth="1"/>
    <col min="4" max="4" width="18.00390625" style="132" customWidth="1"/>
    <col min="5" max="5" width="14.57421875" style="132" customWidth="1"/>
    <col min="6" max="6" width="16.8515625" style="0" customWidth="1"/>
    <col min="7" max="7" width="15.421875" style="0" customWidth="1"/>
    <col min="8" max="8" width="20.8515625" style="99" hidden="1" customWidth="1"/>
    <col min="9" max="9" width="20.8515625" style="40" hidden="1" customWidth="1"/>
    <col min="10" max="10" width="0" style="0" hidden="1" customWidth="1"/>
    <col min="11" max="12" width="0" style="132" hidden="1" customWidth="1"/>
    <col min="13" max="14" width="0" style="170" hidden="1" customWidth="1"/>
    <col min="15" max="16" width="0" style="0" hidden="1" customWidth="1"/>
  </cols>
  <sheetData>
    <row r="1" spans="1:11" ht="15">
      <c r="A1" s="82" t="s">
        <v>130</v>
      </c>
      <c r="F1" s="200" t="s">
        <v>79</v>
      </c>
      <c r="G1" s="200"/>
      <c r="H1" s="98"/>
      <c r="I1" s="108"/>
      <c r="J1" s="200"/>
      <c r="K1" s="200"/>
    </row>
    <row r="2" ht="13.5" thickBot="1">
      <c r="C2" s="132" t="s">
        <v>146</v>
      </c>
    </row>
    <row r="3" spans="1:10" ht="15.75" thickBot="1">
      <c r="A3" s="207" t="s">
        <v>0</v>
      </c>
      <c r="B3" s="208"/>
      <c r="C3" s="208"/>
      <c r="D3" s="208"/>
      <c r="E3" s="208"/>
      <c r="F3" s="208"/>
      <c r="G3" s="209"/>
      <c r="H3" s="100"/>
      <c r="I3" s="109"/>
      <c r="J3" s="6"/>
    </row>
    <row r="4" ht="16.5" thickBot="1">
      <c r="G4" s="75" t="s">
        <v>87</v>
      </c>
    </row>
    <row r="5" spans="1:14" s="70" customFormat="1" ht="57" customHeight="1" thickBot="1">
      <c r="A5" s="69" t="s">
        <v>1</v>
      </c>
      <c r="B5" s="76" t="s">
        <v>82</v>
      </c>
      <c r="C5" s="76" t="s">
        <v>83</v>
      </c>
      <c r="D5" s="77" t="s">
        <v>66</v>
      </c>
      <c r="E5" s="77" t="s">
        <v>8</v>
      </c>
      <c r="F5" s="77" t="s">
        <v>9</v>
      </c>
      <c r="G5" s="78" t="s">
        <v>10</v>
      </c>
      <c r="H5" s="101"/>
      <c r="I5" s="110"/>
      <c r="K5" s="175" t="s">
        <v>137</v>
      </c>
      <c r="L5" s="175" t="s">
        <v>138</v>
      </c>
      <c r="M5" s="175" t="s">
        <v>139</v>
      </c>
      <c r="N5" s="175" t="s">
        <v>140</v>
      </c>
    </row>
    <row r="6" spans="1:14" s="5" customFormat="1" ht="12" customHeight="1" thickBot="1" thickTop="1">
      <c r="A6" s="15"/>
      <c r="B6" s="74"/>
      <c r="C6" s="74"/>
      <c r="D6" s="16"/>
      <c r="E6" s="16" t="s">
        <v>11</v>
      </c>
      <c r="F6" s="16" t="s">
        <v>12</v>
      </c>
      <c r="G6" s="17" t="s">
        <v>13</v>
      </c>
      <c r="H6" s="102"/>
      <c r="I6" s="111"/>
      <c r="M6" s="170"/>
      <c r="N6" s="170"/>
    </row>
    <row r="7" spans="1:14" s="1" customFormat="1" ht="12.75">
      <c r="A7" s="12" t="s">
        <v>36</v>
      </c>
      <c r="B7" s="133"/>
      <c r="C7" s="133"/>
      <c r="D7" s="52"/>
      <c r="E7" s="52"/>
      <c r="F7" s="13"/>
      <c r="G7" s="14"/>
      <c r="H7" s="201" t="s">
        <v>96</v>
      </c>
      <c r="I7" s="202"/>
      <c r="K7" s="171"/>
      <c r="L7" s="171"/>
      <c r="M7" s="170"/>
      <c r="N7" s="170"/>
    </row>
    <row r="8" spans="1:9" ht="12.75">
      <c r="A8" s="9" t="s">
        <v>37</v>
      </c>
      <c r="B8" s="134"/>
      <c r="C8" s="134"/>
      <c r="D8" s="53"/>
      <c r="E8" s="53"/>
      <c r="F8" s="7"/>
      <c r="G8" s="10"/>
      <c r="H8" s="203" t="s">
        <v>97</v>
      </c>
      <c r="I8" s="204"/>
    </row>
    <row r="9" spans="1:9" ht="15.75" customHeight="1" thickBot="1">
      <c r="A9" s="46" t="s">
        <v>38</v>
      </c>
      <c r="B9" s="135"/>
      <c r="C9" s="135"/>
      <c r="D9" s="53"/>
      <c r="E9" s="54"/>
      <c r="F9" s="47"/>
      <c r="G9" s="48"/>
      <c r="H9" s="103">
        <f>SUM(G14:G15)+SUM(G18:G18)</f>
        <v>163800</v>
      </c>
      <c r="I9" s="112">
        <f>H9/$G$63</f>
        <v>0.020478071710756614</v>
      </c>
    </row>
    <row r="10" spans="1:14" ht="15.75" customHeight="1">
      <c r="A10" s="151" t="s">
        <v>131</v>
      </c>
      <c r="B10" s="146" t="s">
        <v>109</v>
      </c>
      <c r="C10" s="146" t="s">
        <v>110</v>
      </c>
      <c r="D10" s="147" t="s">
        <v>117</v>
      </c>
      <c r="E10" s="148">
        <v>5</v>
      </c>
      <c r="F10" s="149">
        <v>25000</v>
      </c>
      <c r="G10" s="150">
        <v>125000</v>
      </c>
      <c r="H10" s="128"/>
      <c r="I10" s="174"/>
      <c r="K10" s="132">
        <v>5</v>
      </c>
      <c r="L10" s="132">
        <v>0</v>
      </c>
      <c r="M10" s="170">
        <f>G10*K10/SUM(K10:L10)</f>
        <v>125000</v>
      </c>
      <c r="N10" s="170">
        <f>G10*L10/SUM(K10:L10)</f>
        <v>0</v>
      </c>
    </row>
    <row r="11" spans="1:16" ht="15.75" customHeight="1">
      <c r="A11" s="151" t="s">
        <v>132</v>
      </c>
      <c r="B11" s="146" t="s">
        <v>109</v>
      </c>
      <c r="C11" s="146" t="s">
        <v>110</v>
      </c>
      <c r="D11" s="147" t="s">
        <v>118</v>
      </c>
      <c r="E11" s="148">
        <v>200</v>
      </c>
      <c r="F11" s="149">
        <v>4800</v>
      </c>
      <c r="G11" s="150">
        <v>960000</v>
      </c>
      <c r="H11" s="128"/>
      <c r="K11" s="132">
        <v>10</v>
      </c>
      <c r="L11" s="132">
        <v>10</v>
      </c>
      <c r="M11" s="170">
        <f>G11*K11/SUM(K11:L11)</f>
        <v>480000</v>
      </c>
      <c r="N11" s="170">
        <f>G11*L11/SUM(K11:L11)</f>
        <v>480000</v>
      </c>
      <c r="P11">
        <v>230000</v>
      </c>
    </row>
    <row r="12" spans="1:14" ht="15.75" customHeight="1">
      <c r="A12" s="151" t="s">
        <v>156</v>
      </c>
      <c r="B12" s="146"/>
      <c r="C12" s="146"/>
      <c r="D12" s="147" t="s">
        <v>147</v>
      </c>
      <c r="E12" s="172">
        <v>230</v>
      </c>
      <c r="F12" s="173">
        <v>1000</v>
      </c>
      <c r="G12" s="190">
        <f>E12*F12</f>
        <v>230000</v>
      </c>
      <c r="H12" s="128"/>
      <c r="K12" s="132">
        <v>100</v>
      </c>
      <c r="L12" s="132">
        <v>130</v>
      </c>
      <c r="M12" s="170">
        <f>G12*K12/SUM(K12:L12)</f>
        <v>100000</v>
      </c>
      <c r="N12" s="170">
        <f>G12*L12/SUM(K12:L12)</f>
        <v>130000</v>
      </c>
    </row>
    <row r="13" spans="1:7" ht="17.25" customHeight="1">
      <c r="A13" s="145" t="s">
        <v>39</v>
      </c>
      <c r="B13" s="146"/>
      <c r="C13" s="146"/>
      <c r="D13" s="147"/>
      <c r="E13" s="172"/>
      <c r="F13" s="173"/>
      <c r="G13" s="190"/>
    </row>
    <row r="14" spans="1:14" ht="17.25" customHeight="1" thickBot="1">
      <c r="A14" s="151" t="s">
        <v>133</v>
      </c>
      <c r="B14" s="146"/>
      <c r="C14" s="146"/>
      <c r="D14" s="147" t="s">
        <v>100</v>
      </c>
      <c r="E14" s="172">
        <v>26</v>
      </c>
      <c r="F14" s="173">
        <v>1500</v>
      </c>
      <c r="G14" s="190">
        <f>E14*F14</f>
        <v>39000</v>
      </c>
      <c r="K14" s="132">
        <v>11</v>
      </c>
      <c r="L14" s="132">
        <v>12</v>
      </c>
      <c r="M14" s="170">
        <f>G14*K14/SUM(K14:L14)</f>
        <v>18652.17391304348</v>
      </c>
      <c r="N14" s="170">
        <f>G14*L14/SUM(K14:L14)</f>
        <v>20347.82608695652</v>
      </c>
    </row>
    <row r="15" spans="1:14" ht="16.5" customHeight="1">
      <c r="A15" s="152" t="s">
        <v>134</v>
      </c>
      <c r="B15" s="146"/>
      <c r="C15" s="146"/>
      <c r="D15" s="147" t="s">
        <v>100</v>
      </c>
      <c r="E15" s="172">
        <v>26</v>
      </c>
      <c r="F15" s="173">
        <v>1800</v>
      </c>
      <c r="G15" s="190">
        <f>E15*F15</f>
        <v>46800</v>
      </c>
      <c r="H15" s="205" t="s">
        <v>99</v>
      </c>
      <c r="I15" s="206"/>
      <c r="K15" s="132">
        <v>11</v>
      </c>
      <c r="L15" s="132">
        <v>12</v>
      </c>
      <c r="M15" s="170">
        <f>G15*K15/SUM(K15:L15)</f>
        <v>22382.608695652172</v>
      </c>
      <c r="N15" s="170">
        <f>G15*L15/SUM(K15:L15)</f>
        <v>24417.391304347828</v>
      </c>
    </row>
    <row r="16" spans="1:9" ht="17.25" customHeight="1">
      <c r="A16" s="145" t="s">
        <v>90</v>
      </c>
      <c r="B16" s="146"/>
      <c r="C16" s="146"/>
      <c r="D16" s="147"/>
      <c r="E16" s="172"/>
      <c r="F16" s="173"/>
      <c r="G16" s="190"/>
      <c r="H16" s="184" t="s">
        <v>98</v>
      </c>
      <c r="I16" s="185"/>
    </row>
    <row r="17" spans="1:14" ht="17.25" customHeight="1">
      <c r="A17" s="151" t="s">
        <v>151</v>
      </c>
      <c r="B17" s="146"/>
      <c r="C17" s="146"/>
      <c r="D17" s="147" t="s">
        <v>100</v>
      </c>
      <c r="E17" s="172">
        <v>26</v>
      </c>
      <c r="F17" s="173">
        <v>7000</v>
      </c>
      <c r="G17" s="190">
        <f>E17*F17</f>
        <v>182000</v>
      </c>
      <c r="H17" s="178"/>
      <c r="I17" s="183"/>
      <c r="K17" s="132">
        <v>11</v>
      </c>
      <c r="L17" s="132">
        <v>12</v>
      </c>
      <c r="M17" s="170">
        <f>G17*K17/SUM(K17:L17)</f>
        <v>87043.47826086957</v>
      </c>
      <c r="N17" s="170">
        <f>G17*L17/SUM(K17:L17)</f>
        <v>94956.52173913043</v>
      </c>
    </row>
    <row r="18" spans="1:14" ht="17.25" customHeight="1" thickBot="1">
      <c r="A18" s="151" t="s">
        <v>152</v>
      </c>
      <c r="B18" s="146"/>
      <c r="C18" s="146"/>
      <c r="D18" s="147" t="s">
        <v>100</v>
      </c>
      <c r="E18" s="172">
        <v>26</v>
      </c>
      <c r="F18" s="173">
        <v>3000</v>
      </c>
      <c r="G18" s="190">
        <f>E18*F18</f>
        <v>78000</v>
      </c>
      <c r="H18" s="119">
        <f>SUM(G18:G18)</f>
        <v>78000</v>
      </c>
      <c r="I18" s="120">
        <f>H18/$G$63</f>
        <v>0.00975146271940791</v>
      </c>
      <c r="K18" s="132">
        <v>11</v>
      </c>
      <c r="L18" s="132">
        <v>12</v>
      </c>
      <c r="M18" s="170">
        <f>G18*K18/SUM(K18:L18)</f>
        <v>37304.34782608696</v>
      </c>
      <c r="N18" s="170">
        <f>G18*L18/SUM(K18:L18)</f>
        <v>40695.65217391304</v>
      </c>
    </row>
    <row r="19" spans="1:14" ht="17.25" customHeight="1" thickBot="1">
      <c r="A19" s="145" t="s">
        <v>40</v>
      </c>
      <c r="B19" s="146"/>
      <c r="C19" s="146"/>
      <c r="D19" s="148"/>
      <c r="E19" s="148"/>
      <c r="F19" s="149"/>
      <c r="G19" s="150"/>
      <c r="H19" s="128"/>
      <c r="M19" s="212">
        <f>SUM(M10:N18)</f>
        <v>1660800</v>
      </c>
      <c r="N19" s="212"/>
    </row>
    <row r="20" spans="1:14" s="4" customFormat="1" ht="14.25" thickBot="1" thickTop="1">
      <c r="A20" s="153" t="s">
        <v>3</v>
      </c>
      <c r="B20" s="154"/>
      <c r="C20" s="154"/>
      <c r="D20" s="155"/>
      <c r="E20" s="155"/>
      <c r="F20" s="156"/>
      <c r="G20" s="157">
        <f>SUM(G7:G19)</f>
        <v>1660800</v>
      </c>
      <c r="H20" s="104"/>
      <c r="I20" s="113"/>
      <c r="K20" s="180"/>
      <c r="L20" s="180"/>
      <c r="M20" s="170"/>
      <c r="N20" s="170"/>
    </row>
    <row r="21" spans="1:14" s="1" customFormat="1" ht="16.5" customHeight="1" thickBot="1" thickTop="1">
      <c r="A21" s="158" t="s">
        <v>41</v>
      </c>
      <c r="B21" s="159"/>
      <c r="C21" s="159"/>
      <c r="D21" s="160"/>
      <c r="E21" s="160"/>
      <c r="F21" s="161"/>
      <c r="G21" s="162"/>
      <c r="H21" s="105"/>
      <c r="I21" s="114"/>
      <c r="K21" s="171"/>
      <c r="L21" s="171"/>
      <c r="M21" s="170"/>
      <c r="N21" s="170"/>
    </row>
    <row r="22" spans="1:9" ht="18" customHeight="1">
      <c r="A22" s="163" t="s">
        <v>43</v>
      </c>
      <c r="B22" s="164"/>
      <c r="C22" s="164"/>
      <c r="D22" s="165"/>
      <c r="E22" s="165"/>
      <c r="F22" s="166"/>
      <c r="G22" s="191"/>
      <c r="H22" s="186" t="s">
        <v>104</v>
      </c>
      <c r="I22" s="187"/>
    </row>
    <row r="23" spans="1:9" ht="18" customHeight="1">
      <c r="A23" s="163" t="s">
        <v>44</v>
      </c>
      <c r="B23" s="164"/>
      <c r="C23" s="164"/>
      <c r="D23" s="165"/>
      <c r="E23" s="165"/>
      <c r="F23" s="166"/>
      <c r="G23" s="191"/>
      <c r="H23" s="214" t="s">
        <v>12</v>
      </c>
      <c r="I23" s="215"/>
    </row>
    <row r="24" spans="1:14" ht="18" customHeight="1">
      <c r="A24" s="167" t="s">
        <v>135</v>
      </c>
      <c r="B24" s="164" t="s">
        <v>109</v>
      </c>
      <c r="C24" s="164" t="s">
        <v>119</v>
      </c>
      <c r="D24" s="165" t="s">
        <v>101</v>
      </c>
      <c r="E24" s="165">
        <v>20</v>
      </c>
      <c r="F24" s="166">
        <v>40000</v>
      </c>
      <c r="G24" s="191">
        <v>800000</v>
      </c>
      <c r="H24" s="129"/>
      <c r="I24" s="130"/>
      <c r="K24" s="132">
        <v>20</v>
      </c>
      <c r="L24" s="132">
        <v>0</v>
      </c>
      <c r="M24" s="170">
        <f>G24*K24/SUM(K24:L24)</f>
        <v>800000</v>
      </c>
      <c r="N24" s="170">
        <f>G24*L24/SUM(K24:L24)</f>
        <v>0</v>
      </c>
    </row>
    <row r="25" spans="1:14" ht="13.5" thickBot="1">
      <c r="A25" s="167" t="s">
        <v>136</v>
      </c>
      <c r="B25" s="164" t="s">
        <v>109</v>
      </c>
      <c r="C25" s="164" t="s">
        <v>111</v>
      </c>
      <c r="D25" s="165" t="s">
        <v>101</v>
      </c>
      <c r="E25" s="165">
        <v>10</v>
      </c>
      <c r="F25" s="166">
        <v>30000</v>
      </c>
      <c r="G25" s="191">
        <f>E25*F25</f>
        <v>300000</v>
      </c>
      <c r="H25" s="117">
        <f>SUM(G22:G27)</f>
        <v>1100000</v>
      </c>
      <c r="I25" s="118">
        <f>H25/$G$63</f>
        <v>0.13752062809421414</v>
      </c>
      <c r="K25" s="132">
        <v>10</v>
      </c>
      <c r="L25" s="132">
        <v>0</v>
      </c>
      <c r="M25" s="170">
        <f>G25*K25/SUM(K25:L25)</f>
        <v>300000</v>
      </c>
      <c r="N25" s="170">
        <f>G25*L25/SUM(K25:L25)</f>
        <v>0</v>
      </c>
    </row>
    <row r="26" spans="1:14" ht="15.75" customHeight="1">
      <c r="A26" s="46" t="s">
        <v>45</v>
      </c>
      <c r="B26" s="135"/>
      <c r="C26" s="135"/>
      <c r="D26" s="54"/>
      <c r="E26" s="54"/>
      <c r="F26" s="47"/>
      <c r="G26" s="192"/>
      <c r="M26" s="212">
        <f>SUM(M24:N25)</f>
        <v>1100000</v>
      </c>
      <c r="N26" s="212"/>
    </row>
    <row r="27" spans="1:7" ht="13.5" thickBot="1">
      <c r="A27" s="18" t="s">
        <v>2</v>
      </c>
      <c r="B27" s="137"/>
      <c r="C27" s="137"/>
      <c r="D27" s="56"/>
      <c r="E27" s="56"/>
      <c r="F27" s="19"/>
      <c r="G27" s="193"/>
    </row>
    <row r="28" spans="1:14" s="4" customFormat="1" ht="14.25" thickBot="1" thickTop="1">
      <c r="A28" s="20" t="s">
        <v>4</v>
      </c>
      <c r="B28" s="136"/>
      <c r="C28" s="136"/>
      <c r="D28" s="55"/>
      <c r="E28" s="55"/>
      <c r="F28" s="21"/>
      <c r="G28" s="22">
        <f>SUM(G21:G27)</f>
        <v>1100000</v>
      </c>
      <c r="H28" s="104"/>
      <c r="I28" s="113"/>
      <c r="K28" s="180"/>
      <c r="L28" s="180"/>
      <c r="M28" s="170"/>
      <c r="N28" s="170"/>
    </row>
    <row r="29" spans="1:14" s="1" customFormat="1" ht="14.25" thickBot="1" thickTop="1">
      <c r="A29" s="12" t="s">
        <v>47</v>
      </c>
      <c r="B29" s="133"/>
      <c r="C29" s="133"/>
      <c r="D29" s="52"/>
      <c r="E29" s="52"/>
      <c r="F29" s="13"/>
      <c r="G29" s="14"/>
      <c r="H29" s="105"/>
      <c r="I29" s="114"/>
      <c r="K29" s="171"/>
      <c r="L29" s="171"/>
      <c r="M29" s="170"/>
      <c r="N29" s="170"/>
    </row>
    <row r="30" spans="1:14" s="2" customFormat="1" ht="21.75" customHeight="1">
      <c r="A30" s="49" t="s">
        <v>92</v>
      </c>
      <c r="B30" s="138"/>
      <c r="C30" s="138"/>
      <c r="D30" s="57"/>
      <c r="E30" s="57"/>
      <c r="F30" s="50"/>
      <c r="G30" s="51">
        <f aca="true" t="shared" si="0" ref="G30:G35">E30*F30</f>
        <v>0</v>
      </c>
      <c r="H30" s="188" t="s">
        <v>106</v>
      </c>
      <c r="I30" s="216"/>
      <c r="K30" s="181"/>
      <c r="L30" s="181"/>
      <c r="M30" s="170"/>
      <c r="N30" s="170"/>
    </row>
    <row r="31" spans="1:14" s="2" customFormat="1" ht="21.75" customHeight="1">
      <c r="A31" s="49" t="s">
        <v>91</v>
      </c>
      <c r="B31" s="138"/>
      <c r="C31" s="138"/>
      <c r="D31" s="57" t="s">
        <v>71</v>
      </c>
      <c r="E31" s="57"/>
      <c r="F31" s="50"/>
      <c r="G31" s="51">
        <f t="shared" si="0"/>
        <v>0</v>
      </c>
      <c r="H31" s="210" t="s">
        <v>105</v>
      </c>
      <c r="I31" s="211"/>
      <c r="K31" s="181"/>
      <c r="L31" s="181"/>
      <c r="M31" s="170"/>
      <c r="N31" s="170"/>
    </row>
    <row r="32" spans="1:14" s="2" customFormat="1" ht="29.25" customHeight="1" thickBot="1">
      <c r="A32" s="49" t="s">
        <v>93</v>
      </c>
      <c r="B32" s="138"/>
      <c r="C32" s="138"/>
      <c r="D32" s="57" t="s">
        <v>71</v>
      </c>
      <c r="E32" s="57"/>
      <c r="F32" s="50"/>
      <c r="G32" s="194">
        <f t="shared" si="0"/>
        <v>0</v>
      </c>
      <c r="H32" s="125">
        <f>SUM(G32:G35)+SUM(G39:G40)+G61</f>
        <v>390000</v>
      </c>
      <c r="I32" s="126">
        <f>H32/$G$63</f>
        <v>0.04875731359703955</v>
      </c>
      <c r="K32" s="181"/>
      <c r="L32" s="181"/>
      <c r="M32" s="170"/>
      <c r="N32" s="170"/>
    </row>
    <row r="33" spans="1:14" s="2" customFormat="1" ht="25.5">
      <c r="A33" s="11" t="s">
        <v>49</v>
      </c>
      <c r="B33" s="139"/>
      <c r="C33" s="139"/>
      <c r="D33" s="58" t="s">
        <v>48</v>
      </c>
      <c r="E33" s="58"/>
      <c r="F33" s="8"/>
      <c r="G33" s="195">
        <f t="shared" si="0"/>
        <v>0</v>
      </c>
      <c r="H33" s="128"/>
      <c r="I33" s="115"/>
      <c r="K33" s="181"/>
      <c r="L33" s="181"/>
      <c r="M33" s="170"/>
      <c r="N33" s="170"/>
    </row>
    <row r="34" spans="1:14" s="2" customFormat="1" ht="28.5" customHeight="1">
      <c r="A34" s="11" t="s">
        <v>68</v>
      </c>
      <c r="B34" s="139"/>
      <c r="C34" s="139"/>
      <c r="D34" s="58" t="s">
        <v>48</v>
      </c>
      <c r="E34" s="58"/>
      <c r="F34" s="8"/>
      <c r="G34" s="195">
        <f t="shared" si="0"/>
        <v>0</v>
      </c>
      <c r="H34" s="106"/>
      <c r="I34" s="115"/>
      <c r="K34" s="181"/>
      <c r="L34" s="181"/>
      <c r="M34" s="170"/>
      <c r="N34" s="170"/>
    </row>
    <row r="35" spans="1:14" s="2" customFormat="1" ht="30" customHeight="1">
      <c r="A35" s="11" t="s">
        <v>70</v>
      </c>
      <c r="B35" s="139" t="s">
        <v>109</v>
      </c>
      <c r="C35" s="139" t="s">
        <v>112</v>
      </c>
      <c r="D35" s="58" t="s">
        <v>48</v>
      </c>
      <c r="E35" s="196">
        <v>26</v>
      </c>
      <c r="F35" s="197">
        <v>15000</v>
      </c>
      <c r="G35" s="195">
        <f t="shared" si="0"/>
        <v>390000</v>
      </c>
      <c r="H35" s="106"/>
      <c r="I35" s="115"/>
      <c r="J35"/>
      <c r="K35" s="181">
        <v>11</v>
      </c>
      <c r="L35" s="181">
        <v>12</v>
      </c>
      <c r="M35" s="170">
        <f>G35*K35/SUM(K35:L35)</f>
        <v>186521.73913043478</v>
      </c>
      <c r="N35" s="170">
        <f>G35*L35/SUM(K35:L35)</f>
        <v>203478.26086956522</v>
      </c>
    </row>
    <row r="36" spans="1:14" s="2" customFormat="1" ht="13.5" thickBot="1">
      <c r="A36" s="23" t="s">
        <v>69</v>
      </c>
      <c r="B36" s="140"/>
      <c r="C36" s="140"/>
      <c r="D36" s="59" t="s">
        <v>107</v>
      </c>
      <c r="E36" s="59"/>
      <c r="F36" s="24"/>
      <c r="G36" s="25"/>
      <c r="H36" s="106"/>
      <c r="I36" s="115"/>
      <c r="K36" s="181"/>
      <c r="L36" s="181"/>
      <c r="M36" s="212">
        <f>SUM(M35:N35)</f>
        <v>390000</v>
      </c>
      <c r="N36" s="212"/>
    </row>
    <row r="37" spans="1:14" s="4" customFormat="1" ht="14.25" thickBot="1" thickTop="1">
      <c r="A37" s="61" t="s">
        <v>50</v>
      </c>
      <c r="B37" s="141"/>
      <c r="C37" s="141"/>
      <c r="D37" s="62"/>
      <c r="E37" s="62"/>
      <c r="F37" s="63"/>
      <c r="G37" s="64">
        <f>SUM(G29:G36)</f>
        <v>390000</v>
      </c>
      <c r="H37" s="104"/>
      <c r="I37" s="113"/>
      <c r="K37" s="180"/>
      <c r="L37" s="180"/>
      <c r="M37" s="170"/>
      <c r="N37" s="170"/>
    </row>
    <row r="38" spans="1:14" s="1" customFormat="1" ht="22.5" customHeight="1" thickTop="1">
      <c r="A38" s="12" t="s">
        <v>53</v>
      </c>
      <c r="B38" s="133"/>
      <c r="C38" s="133"/>
      <c r="D38" s="52"/>
      <c r="E38" s="52"/>
      <c r="F38" s="13"/>
      <c r="G38" s="14"/>
      <c r="H38" s="105"/>
      <c r="I38" s="114"/>
      <c r="K38" s="171"/>
      <c r="L38" s="171"/>
      <c r="M38" s="170"/>
      <c r="N38" s="170"/>
    </row>
    <row r="39" spans="1:7" ht="12.75">
      <c r="A39" s="9" t="s">
        <v>51</v>
      </c>
      <c r="B39" s="134"/>
      <c r="C39" s="134"/>
      <c r="D39" s="53"/>
      <c r="E39" s="53"/>
      <c r="F39" s="7"/>
      <c r="G39" s="198">
        <f>E39*F39</f>
        <v>0</v>
      </c>
    </row>
    <row r="40" spans="1:7" ht="13.5" thickBot="1">
      <c r="A40" s="18" t="s">
        <v>52</v>
      </c>
      <c r="B40" s="137"/>
      <c r="C40" s="137"/>
      <c r="D40" s="56"/>
      <c r="E40" s="56"/>
      <c r="F40" s="19"/>
      <c r="G40" s="193">
        <f>E40*F40</f>
        <v>0</v>
      </c>
    </row>
    <row r="41" spans="1:14" s="4" customFormat="1" ht="14.25" thickBot="1" thickTop="1">
      <c r="A41" s="20" t="s">
        <v>5</v>
      </c>
      <c r="B41" s="136"/>
      <c r="C41" s="136"/>
      <c r="D41" s="55"/>
      <c r="E41" s="55"/>
      <c r="F41" s="21"/>
      <c r="G41" s="22">
        <f>SUM(G38:G40)</f>
        <v>0</v>
      </c>
      <c r="H41" s="104"/>
      <c r="I41" s="113"/>
      <c r="K41" s="180"/>
      <c r="L41" s="180"/>
      <c r="M41" s="170"/>
      <c r="N41" s="170"/>
    </row>
    <row r="42" spans="1:14" s="1" customFormat="1" ht="29.25" customHeight="1" thickTop="1">
      <c r="A42" s="12" t="s">
        <v>84</v>
      </c>
      <c r="B42" s="133"/>
      <c r="C42" s="133"/>
      <c r="D42" s="52"/>
      <c r="E42" s="52"/>
      <c r="F42" s="13"/>
      <c r="G42" s="14"/>
      <c r="H42" s="105"/>
      <c r="I42" s="114"/>
      <c r="K42" s="171"/>
      <c r="L42" s="171"/>
      <c r="M42" s="170"/>
      <c r="N42" s="170"/>
    </row>
    <row r="43" spans="1:14" ht="12.75">
      <c r="A43" s="9" t="s">
        <v>54</v>
      </c>
      <c r="B43" s="134" t="s">
        <v>109</v>
      </c>
      <c r="C43" s="134" t="s">
        <v>121</v>
      </c>
      <c r="D43" s="53" t="s">
        <v>107</v>
      </c>
      <c r="E43" s="53">
        <v>20</v>
      </c>
      <c r="F43" s="7">
        <v>25000</v>
      </c>
      <c r="G43" s="10">
        <v>500000</v>
      </c>
      <c r="K43" s="132">
        <v>10</v>
      </c>
      <c r="L43" s="132">
        <v>10</v>
      </c>
      <c r="M43" s="170">
        <f>G43*K43/SUM(K43:L43)</f>
        <v>250000</v>
      </c>
      <c r="N43" s="170">
        <f>G43*L43/SUM(K43:L43)</f>
        <v>250000</v>
      </c>
    </row>
    <row r="44" spans="1:14" ht="12.75">
      <c r="A44" s="9" t="s">
        <v>55</v>
      </c>
      <c r="B44" s="134" t="s">
        <v>109</v>
      </c>
      <c r="C44" s="134" t="s">
        <v>121</v>
      </c>
      <c r="D44" s="53" t="s">
        <v>120</v>
      </c>
      <c r="E44" s="53">
        <v>250</v>
      </c>
      <c r="F44" s="7">
        <v>2000</v>
      </c>
      <c r="G44" s="10">
        <v>500000</v>
      </c>
      <c r="K44" s="132">
        <v>150</v>
      </c>
      <c r="L44" s="132">
        <v>100</v>
      </c>
      <c r="M44" s="170">
        <f>G44*K44/SUM(K44:L44)</f>
        <v>300000</v>
      </c>
      <c r="N44" s="170">
        <f>G44*L44/SUM(K44:L44)</f>
        <v>200000</v>
      </c>
    </row>
    <row r="45" spans="1:14" ht="16.5" customHeight="1">
      <c r="A45" s="9" t="s">
        <v>56</v>
      </c>
      <c r="B45" s="134" t="s">
        <v>109</v>
      </c>
      <c r="C45" s="134" t="s">
        <v>121</v>
      </c>
      <c r="D45" s="53" t="s">
        <v>48</v>
      </c>
      <c r="E45" s="53">
        <v>12</v>
      </c>
      <c r="F45" s="7">
        <v>25000</v>
      </c>
      <c r="G45" s="10">
        <f>E45*F45</f>
        <v>300000</v>
      </c>
      <c r="K45" s="132">
        <v>6</v>
      </c>
      <c r="L45" s="132">
        <v>6</v>
      </c>
      <c r="M45" s="170">
        <f>G45*K45/SUM(K45:L45)</f>
        <v>150000</v>
      </c>
      <c r="N45" s="170">
        <f>G45*L45/SUM(K45:L45)</f>
        <v>150000</v>
      </c>
    </row>
    <row r="46" spans="1:14" ht="33" customHeight="1">
      <c r="A46" s="9" t="s">
        <v>85</v>
      </c>
      <c r="B46" s="134"/>
      <c r="C46" s="134"/>
      <c r="D46" s="53"/>
      <c r="E46" s="53"/>
      <c r="F46" s="7"/>
      <c r="G46" s="10"/>
      <c r="M46" s="132"/>
      <c r="N46" s="132"/>
    </row>
    <row r="47" spans="1:7" ht="15.75" customHeight="1">
      <c r="A47" s="9" t="s">
        <v>65</v>
      </c>
      <c r="B47" s="134"/>
      <c r="C47" s="134"/>
      <c r="D47" s="53"/>
      <c r="E47" s="53"/>
      <c r="F47" s="7"/>
      <c r="G47" s="10"/>
    </row>
    <row r="48" spans="1:14" ht="15.75" customHeight="1">
      <c r="A48" s="179" t="s">
        <v>141</v>
      </c>
      <c r="B48" s="143" t="s">
        <v>113</v>
      </c>
      <c r="C48" s="143"/>
      <c r="D48" s="53" t="s">
        <v>122</v>
      </c>
      <c r="E48" s="53">
        <v>400</v>
      </c>
      <c r="F48" s="7">
        <v>4320</v>
      </c>
      <c r="G48" s="10">
        <f>E48*F48</f>
        <v>1728000</v>
      </c>
      <c r="K48" s="132">
        <v>200</v>
      </c>
      <c r="L48" s="132">
        <v>200</v>
      </c>
      <c r="M48" s="170">
        <f>G48*K48/SUM(K48:L48)</f>
        <v>864000</v>
      </c>
      <c r="N48" s="170">
        <f>G48*L48/SUM(K48:L48)</f>
        <v>864000</v>
      </c>
    </row>
    <row r="49" spans="1:14" ht="25.5">
      <c r="A49" s="179" t="s">
        <v>142</v>
      </c>
      <c r="B49" s="143" t="s">
        <v>109</v>
      </c>
      <c r="C49" s="143"/>
      <c r="D49" s="53" t="s">
        <v>123</v>
      </c>
      <c r="E49" s="53">
        <v>80</v>
      </c>
      <c r="F49" s="7">
        <v>18000</v>
      </c>
      <c r="G49" s="10">
        <f>E49*F49</f>
        <v>1440000</v>
      </c>
      <c r="K49" s="132">
        <v>40</v>
      </c>
      <c r="L49" s="132">
        <v>40</v>
      </c>
      <c r="M49" s="170">
        <f>G49*K49/SUM(K49:L49)</f>
        <v>720000</v>
      </c>
      <c r="N49" s="170">
        <f>G49*L49/SUM(K49:L49)</f>
        <v>720000</v>
      </c>
    </row>
    <row r="50" spans="1:16" ht="15.75" customHeight="1">
      <c r="A50" s="179" t="s">
        <v>143</v>
      </c>
      <c r="B50" s="143" t="s">
        <v>109</v>
      </c>
      <c r="C50" s="143"/>
      <c r="D50" s="53" t="s">
        <v>123</v>
      </c>
      <c r="E50" s="53">
        <v>0</v>
      </c>
      <c r="F50" s="7">
        <v>0</v>
      </c>
      <c r="G50" s="10">
        <f>E50*F50</f>
        <v>0</v>
      </c>
      <c r="K50" s="132">
        <v>100</v>
      </c>
      <c r="L50" s="132">
        <v>100</v>
      </c>
      <c r="M50" s="170">
        <f>G50*K50/SUM(K50:L50)</f>
        <v>0</v>
      </c>
      <c r="N50" s="170">
        <f>G50*L50/SUM(K50:L50)</f>
        <v>0</v>
      </c>
      <c r="P50">
        <f>G50/20</f>
        <v>0</v>
      </c>
    </row>
    <row r="51" spans="1:14" ht="17.25" customHeight="1" thickBot="1">
      <c r="A51" s="65" t="s">
        <v>72</v>
      </c>
      <c r="B51" s="142"/>
      <c r="C51" s="142"/>
      <c r="D51" s="66"/>
      <c r="E51" s="66"/>
      <c r="F51" s="67"/>
      <c r="G51" s="68"/>
      <c r="M51" s="212">
        <f>SUM(M43:N50)</f>
        <v>4468000</v>
      </c>
      <c r="N51" s="212"/>
    </row>
    <row r="52" spans="1:14" s="4" customFormat="1" ht="14.25" thickBot="1" thickTop="1">
      <c r="A52" s="20" t="s">
        <v>6</v>
      </c>
      <c r="B52" s="136"/>
      <c r="C52" s="136"/>
      <c r="D52" s="55"/>
      <c r="E52" s="55"/>
      <c r="F52" s="21"/>
      <c r="G52" s="22">
        <f>SUM(G42:G51)</f>
        <v>4468000</v>
      </c>
      <c r="H52" s="104"/>
      <c r="I52" s="113"/>
      <c r="K52" s="180"/>
      <c r="L52" s="180"/>
      <c r="M52" s="170"/>
      <c r="N52" s="170"/>
    </row>
    <row r="53" spans="1:14" s="1" customFormat="1" ht="13.5" thickTop="1">
      <c r="A53" s="12" t="s">
        <v>57</v>
      </c>
      <c r="B53" s="133"/>
      <c r="C53" s="133"/>
      <c r="D53" s="52"/>
      <c r="E53" s="52"/>
      <c r="F53" s="13"/>
      <c r="G53" s="14"/>
      <c r="H53" s="105"/>
      <c r="I53" s="114"/>
      <c r="K53" s="171"/>
      <c r="L53" s="171"/>
      <c r="M53" s="170"/>
      <c r="N53" s="170"/>
    </row>
    <row r="54" spans="1:14" ht="12.75">
      <c r="A54" s="9" t="s">
        <v>58</v>
      </c>
      <c r="B54" s="134" t="s">
        <v>109</v>
      </c>
      <c r="C54" s="134" t="s">
        <v>114</v>
      </c>
      <c r="D54" s="53" t="s">
        <v>124</v>
      </c>
      <c r="E54" s="53">
        <v>60</v>
      </c>
      <c r="F54" s="7">
        <v>5000</v>
      </c>
      <c r="G54" s="10">
        <f>E54*F54</f>
        <v>300000</v>
      </c>
      <c r="K54" s="132">
        <v>60</v>
      </c>
      <c r="L54" s="132">
        <v>0</v>
      </c>
      <c r="M54" s="170">
        <f>G54*K54/SUM(K54:L54)</f>
        <v>300000</v>
      </c>
      <c r="N54" s="170">
        <f>G54*L54/SUM(K54:L54)</f>
        <v>0</v>
      </c>
    </row>
    <row r="55" spans="1:7" ht="13.5" thickBot="1">
      <c r="A55" s="9" t="s">
        <v>59</v>
      </c>
      <c r="B55" s="134"/>
      <c r="C55" s="134"/>
      <c r="D55" s="53"/>
      <c r="E55" s="53"/>
      <c r="F55" s="7"/>
      <c r="G55" s="10"/>
    </row>
    <row r="56" spans="1:8" ht="12.75">
      <c r="A56" s="9" t="s">
        <v>60</v>
      </c>
      <c r="B56" s="134" t="s">
        <v>109</v>
      </c>
      <c r="C56" s="134"/>
      <c r="D56" s="53"/>
      <c r="E56" s="53"/>
      <c r="F56" s="7"/>
      <c r="G56" s="10"/>
      <c r="H56" s="121" t="s">
        <v>102</v>
      </c>
    </row>
    <row r="57" spans="1:9" ht="13.5" thickBot="1">
      <c r="A57" s="9" t="s">
        <v>61</v>
      </c>
      <c r="B57" s="134"/>
      <c r="C57" s="134"/>
      <c r="D57" s="53"/>
      <c r="E57" s="53"/>
      <c r="F57" s="7"/>
      <c r="G57" s="10"/>
      <c r="H57" s="122">
        <f>G57/G63</f>
        <v>0</v>
      </c>
      <c r="I57" s="128"/>
    </row>
    <row r="58" spans="1:14" ht="12.75">
      <c r="A58" s="179" t="s">
        <v>144</v>
      </c>
      <c r="B58" s="134" t="s">
        <v>109</v>
      </c>
      <c r="C58" s="134" t="s">
        <v>115</v>
      </c>
      <c r="D58" s="53" t="s">
        <v>157</v>
      </c>
      <c r="E58" s="53">
        <v>5</v>
      </c>
      <c r="F58" s="7">
        <v>6000</v>
      </c>
      <c r="G58" s="10">
        <f>E58*F58</f>
        <v>30000</v>
      </c>
      <c r="H58" s="131"/>
      <c r="I58" s="128"/>
      <c r="K58" s="132">
        <v>3</v>
      </c>
      <c r="L58" s="132">
        <v>2</v>
      </c>
      <c r="M58" s="170">
        <f>G58*K58/SUM(K58:L58)</f>
        <v>18000</v>
      </c>
      <c r="N58" s="170">
        <f>G58*L58/SUM(K58:L58)</f>
        <v>12000</v>
      </c>
    </row>
    <row r="59" spans="1:14" ht="13.5" thickBot="1">
      <c r="A59" s="179" t="s">
        <v>145</v>
      </c>
      <c r="B59" s="134" t="s">
        <v>109</v>
      </c>
      <c r="C59" s="134" t="s">
        <v>116</v>
      </c>
      <c r="D59" s="53" t="s">
        <v>158</v>
      </c>
      <c r="E59" s="53">
        <v>20</v>
      </c>
      <c r="F59" s="7">
        <v>2500</v>
      </c>
      <c r="G59" s="10">
        <f>E59*F59</f>
        <v>50000</v>
      </c>
      <c r="H59" s="131"/>
      <c r="I59" s="128"/>
      <c r="K59" s="132">
        <v>100</v>
      </c>
      <c r="L59" s="132">
        <v>0</v>
      </c>
      <c r="M59" s="170">
        <f>G59*K59/SUM(K59:L59)</f>
        <v>50000</v>
      </c>
      <c r="N59" s="170">
        <f>G59*L59/SUM(K59:L59)</f>
        <v>0</v>
      </c>
    </row>
    <row r="60" spans="1:14" ht="19.5" customHeight="1">
      <c r="A60" s="9" t="s">
        <v>62</v>
      </c>
      <c r="B60" s="143"/>
      <c r="C60" s="143"/>
      <c r="D60" s="53" t="s">
        <v>48</v>
      </c>
      <c r="E60" s="53"/>
      <c r="F60" s="7"/>
      <c r="G60" s="198"/>
      <c r="H60" s="124">
        <f>G60/G63</f>
        <v>0</v>
      </c>
      <c r="I60" s="128"/>
      <c r="M60" s="212">
        <f>SUM(M54:N59)</f>
        <v>380000</v>
      </c>
      <c r="N60" s="212"/>
    </row>
    <row r="61" spans="1:8" ht="28.5" customHeight="1" thickBot="1">
      <c r="A61" s="65" t="s">
        <v>63</v>
      </c>
      <c r="B61" s="142"/>
      <c r="C61" s="142"/>
      <c r="D61" s="66"/>
      <c r="E61" s="66"/>
      <c r="F61" s="67"/>
      <c r="G61" s="199"/>
      <c r="H61" s="123" t="s">
        <v>103</v>
      </c>
    </row>
    <row r="62" spans="1:14" s="4" customFormat="1" ht="14.25" thickBot="1" thickTop="1">
      <c r="A62" s="20" t="s">
        <v>7</v>
      </c>
      <c r="B62" s="136"/>
      <c r="C62" s="136"/>
      <c r="D62" s="55"/>
      <c r="E62" s="55"/>
      <c r="F62" s="21"/>
      <c r="G62" s="22">
        <f>SUM(G53:G61)</f>
        <v>380000</v>
      </c>
      <c r="H62" s="104"/>
      <c r="I62" s="113"/>
      <c r="K62" s="180"/>
      <c r="L62" s="180"/>
      <c r="M62" s="176"/>
      <c r="N62" s="176"/>
    </row>
    <row r="63" spans="1:14" s="3" customFormat="1" ht="36" customHeight="1" thickBot="1" thickTop="1">
      <c r="A63" s="26" t="s">
        <v>64</v>
      </c>
      <c r="B63" s="144"/>
      <c r="C63" s="144"/>
      <c r="D63" s="60"/>
      <c r="E63" s="60"/>
      <c r="F63" s="27"/>
      <c r="G63" s="127">
        <f>G62+G52+G41+G37+G28+G20</f>
        <v>7998800</v>
      </c>
      <c r="H63" s="107"/>
      <c r="I63" s="116"/>
      <c r="K63" s="182"/>
      <c r="L63" s="182"/>
      <c r="M63" s="177"/>
      <c r="N63" s="177"/>
    </row>
    <row r="64" spans="1:7" ht="18.75" customHeight="1">
      <c r="A64" s="213" t="s">
        <v>42</v>
      </c>
      <c r="B64" s="213"/>
      <c r="C64" s="213"/>
      <c r="D64" s="213"/>
      <c r="E64" s="213"/>
      <c r="F64" s="213"/>
      <c r="G64" s="213"/>
    </row>
    <row r="65" ht="12.75">
      <c r="A65" t="s">
        <v>46</v>
      </c>
    </row>
    <row r="66" ht="12.75">
      <c r="A66" t="s">
        <v>67</v>
      </c>
    </row>
    <row r="67" ht="12.75">
      <c r="A67" t="s">
        <v>77</v>
      </c>
    </row>
    <row r="68" ht="12.75">
      <c r="A68" t="s">
        <v>88</v>
      </c>
    </row>
  </sheetData>
  <mergeCells count="17">
    <mergeCell ref="J1:K1"/>
    <mergeCell ref="H16:I16"/>
    <mergeCell ref="H22:I22"/>
    <mergeCell ref="H30:I30"/>
    <mergeCell ref="H31:I31"/>
    <mergeCell ref="M19:N19"/>
    <mergeCell ref="M26:N26"/>
    <mergeCell ref="A64:G64"/>
    <mergeCell ref="H23:I23"/>
    <mergeCell ref="M36:N36"/>
    <mergeCell ref="M51:N51"/>
    <mergeCell ref="M60:N60"/>
    <mergeCell ref="F1:G1"/>
    <mergeCell ref="H7:I7"/>
    <mergeCell ref="H8:I8"/>
    <mergeCell ref="H15:I15"/>
    <mergeCell ref="A3:G3"/>
  </mergeCells>
  <printOptions/>
  <pageMargins left="0.49" right="0.49" top="0.66" bottom="1" header="0.4921259845" footer="0.4921259845"/>
  <pageSetup fitToHeight="1" fitToWidth="1" horizontalDpi="600" verticalDpi="600" orientation="portrait" paperSize="9" scale="47" r:id="rId1"/>
  <ignoredErrors>
    <ignoredError sqref="K5:N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15" sqref="D15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14.140625" style="0" customWidth="1"/>
    <col min="4" max="4" width="14.28125" style="0" customWidth="1"/>
    <col min="5" max="5" width="13.00390625" style="0" customWidth="1"/>
    <col min="6" max="6" width="10.7109375" style="0" bestFit="1" customWidth="1"/>
  </cols>
  <sheetData>
    <row r="1" spans="2:7" ht="12.75">
      <c r="B1" s="1" t="s">
        <v>73</v>
      </c>
      <c r="C1" s="217" t="s">
        <v>80</v>
      </c>
      <c r="D1" s="218"/>
      <c r="E1" s="218"/>
      <c r="F1" s="200"/>
      <c r="G1" s="200"/>
    </row>
    <row r="2" ht="13.5" thickBot="1">
      <c r="B2" t="s">
        <v>130</v>
      </c>
    </row>
    <row r="3" spans="1:5" ht="17.25" customHeight="1" thickBot="1">
      <c r="A3" s="207" t="s">
        <v>34</v>
      </c>
      <c r="B3" s="208"/>
      <c r="C3" s="208"/>
      <c r="D3" s="208"/>
      <c r="E3" s="209"/>
    </row>
    <row r="4" ht="13.5" thickBot="1"/>
    <row r="5" spans="1:5" s="1" customFormat="1" ht="12.75">
      <c r="A5" s="220" t="s">
        <v>31</v>
      </c>
      <c r="B5" s="219" t="s">
        <v>35</v>
      </c>
      <c r="C5" s="219" t="s">
        <v>27</v>
      </c>
      <c r="D5" s="219"/>
      <c r="E5" s="30" t="s">
        <v>29</v>
      </c>
    </row>
    <row r="6" spans="1:5" s="1" customFormat="1" ht="13.5" thickBot="1">
      <c r="A6" s="221"/>
      <c r="B6" s="222"/>
      <c r="C6" s="87" t="s">
        <v>28</v>
      </c>
      <c r="D6" s="87" t="s">
        <v>89</v>
      </c>
      <c r="E6" s="92" t="s">
        <v>30</v>
      </c>
    </row>
    <row r="7" spans="1:5" ht="39.75" customHeight="1">
      <c r="A7" s="88" t="s">
        <v>19</v>
      </c>
      <c r="B7" s="89" t="s">
        <v>76</v>
      </c>
      <c r="C7" s="90">
        <f>C14*E7</f>
        <v>10213.754884184184</v>
      </c>
      <c r="D7" s="91">
        <f>D14*E7</f>
        <v>399940</v>
      </c>
      <c r="E7" s="93">
        <v>0.05</v>
      </c>
    </row>
    <row r="8" spans="1:5" ht="25.5">
      <c r="A8" s="31" t="s">
        <v>20</v>
      </c>
      <c r="B8" s="28" t="s">
        <v>14</v>
      </c>
      <c r="C8" s="42">
        <f>C14*E8</f>
        <v>91923.79395765765</v>
      </c>
      <c r="D8" s="86">
        <f>D14*E8</f>
        <v>3599460</v>
      </c>
      <c r="E8" s="94">
        <v>0.45</v>
      </c>
    </row>
    <row r="9" spans="1:5" ht="25.5">
      <c r="A9" s="31" t="s">
        <v>21</v>
      </c>
      <c r="B9" s="28" t="s">
        <v>16</v>
      </c>
      <c r="C9" s="42">
        <f>C14*E9</f>
        <v>0</v>
      </c>
      <c r="D9" s="42">
        <f>D14*E9</f>
        <v>0</v>
      </c>
      <c r="E9" s="96"/>
    </row>
    <row r="10" spans="1:5" ht="15.75" customHeight="1">
      <c r="A10" s="31" t="s">
        <v>22</v>
      </c>
      <c r="B10" s="28" t="s">
        <v>15</v>
      </c>
      <c r="C10" s="42">
        <f>C14*E10</f>
        <v>102137.54884184182</v>
      </c>
      <c r="D10" s="86">
        <f>D14*E10</f>
        <v>3999400</v>
      </c>
      <c r="E10" s="94">
        <v>0.5</v>
      </c>
    </row>
    <row r="11" spans="1:5" ht="19.5" customHeight="1">
      <c r="A11" s="31" t="s">
        <v>23</v>
      </c>
      <c r="B11" s="28" t="s">
        <v>17</v>
      </c>
      <c r="C11" s="42">
        <f>C14*E11</f>
        <v>0</v>
      </c>
      <c r="D11" s="42">
        <f>D14*E11</f>
        <v>0</v>
      </c>
      <c r="E11" s="38"/>
    </row>
    <row r="12" spans="1:5" ht="21" customHeight="1" thickBot="1">
      <c r="A12" s="32" t="s">
        <v>24</v>
      </c>
      <c r="B12" s="33" t="s">
        <v>18</v>
      </c>
      <c r="C12" s="43">
        <f>C14*E12</f>
        <v>0</v>
      </c>
      <c r="D12" s="43">
        <f>D14*E12</f>
        <v>0</v>
      </c>
      <c r="E12" s="39"/>
    </row>
    <row r="13" spans="3:5" ht="13.5" thickBot="1">
      <c r="C13" s="44"/>
      <c r="D13" s="44"/>
      <c r="E13" s="40"/>
    </row>
    <row r="14" spans="1:5" s="4" customFormat="1" ht="26.25" customHeight="1" thickBot="1">
      <c r="A14" s="34" t="s">
        <v>25</v>
      </c>
      <c r="B14" s="35" t="s">
        <v>26</v>
      </c>
      <c r="C14" s="45">
        <f>D14/D19</f>
        <v>204275.09768368365</v>
      </c>
      <c r="D14" s="45">
        <f>'Rozpočet projektu'!G63</f>
        <v>7998800</v>
      </c>
      <c r="E14" s="41">
        <f>E7+E8+E9+E10+E11+E12</f>
        <v>1</v>
      </c>
    </row>
    <row r="15" spans="1:6" s="4" customFormat="1" ht="26.25" customHeight="1">
      <c r="A15" s="36"/>
      <c r="B15" s="37"/>
      <c r="C15" s="36"/>
      <c r="D15" s="168">
        <f>SUM(D8:D10)</f>
        <v>7598860</v>
      </c>
      <c r="E15" s="36"/>
      <c r="F15" s="169"/>
    </row>
    <row r="16" spans="1:5" s="4" customFormat="1" ht="26.25" customHeight="1">
      <c r="A16" s="36"/>
      <c r="B16" s="97" t="s">
        <v>95</v>
      </c>
      <c r="C16" s="36"/>
      <c r="E16" s="36"/>
    </row>
    <row r="17" ht="13.5" thickBot="1"/>
    <row r="18" spans="3:4" ht="12.75">
      <c r="C18" s="29" t="s">
        <v>94</v>
      </c>
      <c r="D18" s="84" t="s">
        <v>33</v>
      </c>
    </row>
    <row r="19" spans="2:4" ht="13.5" thickBot="1">
      <c r="B19" t="s">
        <v>32</v>
      </c>
      <c r="C19" s="85">
        <v>1</v>
      </c>
      <c r="D19" s="95">
        <v>39.157</v>
      </c>
    </row>
    <row r="20" ht="12.75">
      <c r="B20" t="s">
        <v>108</v>
      </c>
    </row>
    <row r="23" ht="12.75">
      <c r="A23" s="79" t="s">
        <v>86</v>
      </c>
    </row>
  </sheetData>
  <sheetProtection formatCells="0" formatColumns="0" selectLockedCells="1" selectUnlockedCells="1"/>
  <protectedRanges>
    <protectedRange password="CE28" sqref="C6:D14" name="Rozsah1"/>
  </protectedRanges>
  <mergeCells count="6">
    <mergeCell ref="F1:G1"/>
    <mergeCell ref="C1:E1"/>
    <mergeCell ref="C5:D5"/>
    <mergeCell ref="A5:A6"/>
    <mergeCell ref="B5:B6"/>
    <mergeCell ref="A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28">
      <selection activeCell="H40" sqref="H40"/>
    </sheetView>
  </sheetViews>
  <sheetFormatPr defaultColWidth="9.140625" defaultRowHeight="12.75"/>
  <cols>
    <col min="1" max="1" width="25.140625" style="71" customWidth="1"/>
    <col min="2" max="2" width="81.421875" style="71" customWidth="1"/>
    <col min="3" max="3" width="15.140625" style="71" hidden="1" customWidth="1"/>
    <col min="4" max="4" width="4.8515625" style="71" hidden="1" customWidth="1"/>
    <col min="5" max="5" width="4.28125" style="71" hidden="1" customWidth="1"/>
    <col min="6" max="16384" width="9.140625" style="71" customWidth="1"/>
  </cols>
  <sheetData>
    <row r="1" spans="1:2" ht="12.75">
      <c r="A1" s="1" t="s">
        <v>73</v>
      </c>
      <c r="B1" s="83" t="s">
        <v>81</v>
      </c>
    </row>
    <row r="2" ht="13.5" thickBot="1">
      <c r="A2" s="71" t="s">
        <v>130</v>
      </c>
    </row>
    <row r="3" spans="1:5" ht="15.75" thickBot="1">
      <c r="A3" s="207" t="s">
        <v>74</v>
      </c>
      <c r="B3" s="208"/>
      <c r="C3" s="208"/>
      <c r="D3" s="208"/>
      <c r="E3" s="209"/>
    </row>
    <row r="4" spans="1:2" ht="29.25" customHeight="1" thickBot="1">
      <c r="A4" s="80" t="s">
        <v>78</v>
      </c>
      <c r="B4" s="81"/>
    </row>
    <row r="5" spans="1:2" ht="13.5" thickBot="1">
      <c r="A5" s="69" t="s">
        <v>1</v>
      </c>
      <c r="B5" s="72" t="s">
        <v>75</v>
      </c>
    </row>
    <row r="6" spans="1:2" ht="15.75" thickBot="1" thickTop="1">
      <c r="A6" s="15"/>
      <c r="B6" s="73"/>
    </row>
    <row r="7" spans="1:2" ht="12.75">
      <c r="A7" s="12" t="s">
        <v>36</v>
      </c>
      <c r="B7" s="73"/>
    </row>
    <row r="8" spans="1:2" ht="12.75">
      <c r="A8" s="9" t="s">
        <v>37</v>
      </c>
      <c r="B8" s="73"/>
    </row>
    <row r="9" spans="1:2" ht="51">
      <c r="A9" s="46" t="s">
        <v>38</v>
      </c>
      <c r="B9" s="73" t="s">
        <v>148</v>
      </c>
    </row>
    <row r="10" spans="1:2" ht="25.5">
      <c r="A10" s="46" t="s">
        <v>39</v>
      </c>
      <c r="B10" s="189" t="s">
        <v>149</v>
      </c>
    </row>
    <row r="11" spans="1:2" ht="25.5">
      <c r="A11" s="46" t="s">
        <v>90</v>
      </c>
      <c r="B11" s="189" t="s">
        <v>150</v>
      </c>
    </row>
    <row r="12" spans="1:2" ht="24.75" customHeight="1" thickBot="1">
      <c r="A12" s="46" t="s">
        <v>40</v>
      </c>
      <c r="B12" s="73"/>
    </row>
    <row r="13" spans="1:2" ht="14.25" thickBot="1" thickTop="1">
      <c r="A13" s="20"/>
      <c r="B13" s="73"/>
    </row>
    <row r="14" spans="1:2" ht="26.25" thickTop="1">
      <c r="A14" s="12" t="s">
        <v>41</v>
      </c>
      <c r="B14" s="73"/>
    </row>
    <row r="15" spans="1:2" ht="12.75">
      <c r="A15" s="9" t="s">
        <v>43</v>
      </c>
      <c r="B15" s="73"/>
    </row>
    <row r="16" spans="1:2" ht="26.25" customHeight="1">
      <c r="A16" s="9" t="s">
        <v>44</v>
      </c>
      <c r="B16" s="189" t="s">
        <v>153</v>
      </c>
    </row>
    <row r="17" spans="1:2" ht="12.75">
      <c r="A17" s="46" t="s">
        <v>45</v>
      </c>
      <c r="B17" s="73"/>
    </row>
    <row r="18" spans="1:2" ht="13.5" thickBot="1">
      <c r="A18" s="18" t="s">
        <v>2</v>
      </c>
      <c r="B18" s="73"/>
    </row>
    <row r="19" spans="1:2" ht="14.25" thickBot="1" thickTop="1">
      <c r="A19" s="20"/>
      <c r="B19" s="73"/>
    </row>
    <row r="20" spans="1:2" ht="13.5" thickTop="1">
      <c r="A20" s="12" t="s">
        <v>47</v>
      </c>
      <c r="B20" s="73"/>
    </row>
    <row r="21" spans="1:2" ht="12.75">
      <c r="A21" s="49" t="s">
        <v>92</v>
      </c>
      <c r="B21" s="73"/>
    </row>
    <row r="22" spans="1:2" ht="25.5">
      <c r="A22" s="49" t="s">
        <v>91</v>
      </c>
      <c r="B22" s="73"/>
    </row>
    <row r="23" spans="1:2" ht="25.5">
      <c r="A23" s="49" t="s">
        <v>93</v>
      </c>
      <c r="B23" s="73"/>
    </row>
    <row r="24" spans="1:2" ht="25.5">
      <c r="A24" s="11" t="s">
        <v>49</v>
      </c>
      <c r="B24" s="73"/>
    </row>
    <row r="25" spans="1:2" ht="38.25">
      <c r="A25" s="11" t="s">
        <v>68</v>
      </c>
      <c r="B25" s="73"/>
    </row>
    <row r="26" spans="1:2" ht="38.25">
      <c r="A26" s="11" t="s">
        <v>70</v>
      </c>
      <c r="B26" s="189" t="s">
        <v>154</v>
      </c>
    </row>
    <row r="27" spans="1:2" ht="13.5" thickBot="1">
      <c r="A27" s="23" t="s">
        <v>69</v>
      </c>
      <c r="B27" s="73"/>
    </row>
    <row r="28" spans="1:2" ht="14.25" thickBot="1" thickTop="1">
      <c r="A28" s="61"/>
      <c r="B28" s="73"/>
    </row>
    <row r="29" spans="1:2" ht="25.5" customHeight="1" thickTop="1">
      <c r="A29" s="12" t="s">
        <v>53</v>
      </c>
      <c r="B29" s="73"/>
    </row>
    <row r="30" spans="1:2" ht="12.75">
      <c r="A30" s="9" t="s">
        <v>51</v>
      </c>
      <c r="B30" s="73"/>
    </row>
    <row r="31" spans="1:2" ht="13.5" thickBot="1">
      <c r="A31" s="18" t="s">
        <v>52</v>
      </c>
      <c r="B31" s="73"/>
    </row>
    <row r="32" spans="1:2" ht="14.25" thickBot="1" thickTop="1">
      <c r="A32" s="20"/>
      <c r="B32" s="73"/>
    </row>
    <row r="33" spans="1:2" ht="22.5" customHeight="1" thickTop="1">
      <c r="A33" s="12" t="s">
        <v>84</v>
      </c>
      <c r="B33" s="73"/>
    </row>
    <row r="34" spans="1:2" ht="12.75">
      <c r="A34" s="9" t="s">
        <v>54</v>
      </c>
      <c r="B34" s="73" t="s">
        <v>125</v>
      </c>
    </row>
    <row r="35" spans="1:2" ht="25.5">
      <c r="A35" s="9" t="s">
        <v>55</v>
      </c>
      <c r="B35" s="73" t="s">
        <v>126</v>
      </c>
    </row>
    <row r="36" spans="1:2" ht="12.75">
      <c r="A36" s="9" t="s">
        <v>56</v>
      </c>
      <c r="B36" s="73" t="s">
        <v>127</v>
      </c>
    </row>
    <row r="37" spans="1:2" ht="38.25">
      <c r="A37" s="9" t="s">
        <v>85</v>
      </c>
      <c r="B37" s="73"/>
    </row>
    <row r="38" spans="1:2" ht="51">
      <c r="A38" s="9" t="s">
        <v>65</v>
      </c>
      <c r="B38" s="73" t="s">
        <v>155</v>
      </c>
    </row>
    <row r="39" spans="1:2" ht="13.5" thickBot="1">
      <c r="A39" s="65" t="s">
        <v>72</v>
      </c>
      <c r="B39" s="73"/>
    </row>
    <row r="40" spans="1:2" ht="14.25" thickBot="1" thickTop="1">
      <c r="A40" s="20"/>
      <c r="B40" s="73"/>
    </row>
    <row r="41" spans="1:2" ht="13.5" thickTop="1">
      <c r="A41" s="12" t="s">
        <v>57</v>
      </c>
      <c r="B41" s="73"/>
    </row>
    <row r="42" spans="1:2" ht="25.5">
      <c r="A42" s="9" t="s">
        <v>58</v>
      </c>
      <c r="B42" s="73" t="s">
        <v>128</v>
      </c>
    </row>
    <row r="43" spans="1:2" ht="12.75">
      <c r="A43" s="9" t="s">
        <v>59</v>
      </c>
      <c r="B43" s="73"/>
    </row>
    <row r="44" spans="1:2" ht="12.75">
      <c r="A44" s="9" t="s">
        <v>60</v>
      </c>
      <c r="B44" s="73"/>
    </row>
    <row r="45" spans="1:2" ht="12.75">
      <c r="A45" s="9" t="s">
        <v>61</v>
      </c>
      <c r="B45" s="73" t="s">
        <v>129</v>
      </c>
    </row>
    <row r="46" spans="1:2" ht="27.75" customHeight="1" thickBot="1">
      <c r="A46" s="65" t="s">
        <v>62</v>
      </c>
      <c r="B46" s="73"/>
    </row>
    <row r="47" spans="1:2" ht="29.25" customHeight="1" thickBot="1" thickTop="1">
      <c r="A47" s="65" t="s">
        <v>63</v>
      </c>
      <c r="B47" s="73"/>
    </row>
    <row r="48" ht="13.5" thickTop="1"/>
  </sheetData>
  <mergeCells count="1">
    <mergeCell ref="A3:E3"/>
  </mergeCells>
  <printOptions/>
  <pageMargins left="0.75" right="0.75" top="1" bottom="1" header="0.4921259845" footer="0.492125984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Karovicova</dc:creator>
  <cp:keywords/>
  <dc:description/>
  <cp:lastModifiedBy>Holy Karol</cp:lastModifiedBy>
  <cp:lastPrinted>2005-05-04T07:08:57Z</cp:lastPrinted>
  <dcterms:created xsi:type="dcterms:W3CDTF">2003-05-29T12:21:52Z</dcterms:created>
  <dcterms:modified xsi:type="dcterms:W3CDTF">2006-06-23T13:12:48Z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172900290</vt:i4>
  </property>
  <property fmtid="{D5CDD505-2E9C-101B-9397-08002B2CF9AE}" pid="3" name="_EmailSubject">
    <vt:lpwstr>ESF stranka</vt:lpwstr>
  </property>
  <property fmtid="{D5CDD505-2E9C-101B-9397-08002B2CF9AE}" pid="4" name="_AuthorEmail">
    <vt:lpwstr>holy@fmph.uniba.sk</vt:lpwstr>
  </property>
  <property fmtid="{D5CDD505-2E9C-101B-9397-08002B2CF9AE}" pid="5" name="_AuthorEmailDisplayName">
    <vt:lpwstr>Karol Holý</vt:lpwstr>
  </property>
  <property fmtid="{D5CDD505-2E9C-101B-9397-08002B2CF9AE}" pid="6" name="_PreviousAdHocReviewCycleID">
    <vt:i4>-1403727050</vt:i4>
  </property>
</Properties>
</file>